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2" activeTab="18"/>
  </bookViews>
  <sheets>
    <sheet name="1517367 ін.,ОТГ субв." sheetId="1" r:id="rId1"/>
    <sheet name="1517367 субв." sheetId="2" r:id="rId2"/>
    <sheet name="1517363 спів.субв." sheetId="3" r:id="rId3"/>
    <sheet name="1517363 субв." sheetId="4" r:id="rId4"/>
    <sheet name="1517463" sheetId="5" r:id="rId5"/>
    <sheet name="1517462" sheetId="6" r:id="rId6"/>
    <sheet name="1518313 екол." sheetId="7" r:id="rId7"/>
    <sheet name="1518312 екол." sheetId="8" r:id="rId8"/>
    <sheet name="1518311 екол." sheetId="9" r:id="rId9"/>
    <sheet name="1518330 екол." sheetId="10" r:id="rId10"/>
    <sheet name="1510180 (субв)" sheetId="11" r:id="rId11"/>
    <sheet name="1510180" sheetId="12" r:id="rId12"/>
    <sheet name="1517361 ДФРР (3)" sheetId="13" r:id="rId13"/>
    <sheet name="1517361 ДФРР (2)" sheetId="14" r:id="rId14"/>
    <sheet name="1517361 ДФРР" sheetId="15" r:id="rId15"/>
    <sheet name="2761070 ДФРР" sheetId="16" r:id="rId16"/>
    <sheet name="1517322" sheetId="17" r:id="rId17"/>
    <sheet name="1517321" sheetId="18" r:id="rId18"/>
    <sheet name="1517370" sheetId="19" r:id="rId19"/>
  </sheets>
  <definedNames/>
  <calcPr fullCalcOnLoad="1"/>
</workbook>
</file>

<file path=xl/sharedStrings.xml><?xml version="1.0" encoding="utf-8"?>
<sst xmlns="http://schemas.openxmlformats.org/spreadsheetml/2006/main" count="291" uniqueCount="95">
  <si>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</si>
  <si>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</si>
  <si>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</si>
  <si>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</si>
  <si>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</si>
  <si>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</si>
  <si>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</si>
  <si>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</si>
  <si>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</si>
  <si>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</si>
  <si>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</si>
  <si>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</si>
  <si>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</si>
  <si>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</si>
  <si>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</si>
  <si>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</si>
  <si>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</si>
  <si>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</si>
  <si>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</si>
  <si>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</si>
  <si>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</si>
  <si>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</si>
  <si>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</si>
  <si>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</si>
  <si>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</si>
  <si>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</si>
  <si>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</si>
  <si>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</si>
  <si>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</si>
  <si>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</si>
  <si>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</si>
  <si>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</si>
  <si>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</si>
  <si>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</si>
  <si>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</si>
  <si>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</si>
  <si>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</si>
  <si>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</si>
  <si>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</si>
  <si>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</si>
  <si>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</si>
  <si>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</si>
  <si>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</si>
  <si>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</si>
  <si>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</si>
  <si>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</si>
  <si>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</si>
  <si>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</si>
  <si>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</si>
  <si>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</si>
  <si>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</si>
  <si>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</si>
  <si>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</si>
  <si>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</si>
  <si>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</si>
  <si>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</si>
  <si>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</si>
  <si>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Перелік видатків, які у 2018 році фінансуються за рахунок іншої субвенції, наданої Носівським міським бюджетом до спеціального фонду обласного бюджету по КПКВК 1517321</t>
  </si>
  <si>
    <t xml:space="preserve"> Спільне розпорядження ОДА та облради від 02.08.2018 № 52</t>
  </si>
  <si>
    <t>Коригування ПКД з перерахунком залишку робіт у поточні ціни по об"єкту "Коригування РП школи №5 на 520 місць по вул.Вокзальній в м.Носівка (Коригування №2)"</t>
  </si>
  <si>
    <t>Капітальний ремонт автомобільних доріг</t>
  </si>
  <si>
    <t>Перелік видатків, які у 2018 році будуть проводитися за рахунок коштів районних бюджетів</t>
  </si>
  <si>
    <t>Поточний середній ремонт автомобільної дороги комунальної власності по вул. Шевченка в м. Корюківка Корюківського району Чернігівської області</t>
  </si>
  <si>
    <t>Поточний середній ремонт автмобільної дороги комунальної власності по вул. Покровська в с.Рівчак - Степанівка Носівського району</t>
  </si>
  <si>
    <t>Поточний ремонт відрізку автомобільної дороги Жеведь-Козероги (С252112), в т.ч. виготовлення проектно-кошторисної документації</t>
  </si>
  <si>
    <t>Реконструкція</t>
  </si>
  <si>
    <t xml:space="preserve"> Спільне розпорядження ОДА та облради  від 27.07.2018 № 51</t>
  </si>
  <si>
    <t>Здійснення заходів по збереженню об"єктів культурної спадщини, а саме комплексу об"єктів Цитаделі Батуринської фортеці у складі проекту "Благоустрій територій Цитаделі з відтворенням споруд, спорудженням меморіального комплексу та укріплення схилів НІКЗ "Гетьманська столиця" в м. Батурині відповідно до програми розвитку туризму в Чернігівській області на 2013-2020 роки.</t>
  </si>
  <si>
    <t>Будівництво полігону для твердих побутових відходів в смт Ріпки Чернігівської області (в 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</si>
  <si>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1518312</t>
  </si>
  <si>
    <t>Поточний середный ремонт автомобільної дороги загального користування місцевого значення О250108 Фастівці - Шевченка на ділянці км 0+000 - км 7+400</t>
  </si>
  <si>
    <t>Перелік видатків, які у 2018 році фінансуються за рахунок вільного залишку коштів обласного бюджету, який склався станом на 01.01.2018 по КПКВК 1517370</t>
  </si>
  <si>
    <t>Перелік видатків, які у 2018 році фінансуються за рахунок субвенції з державного бюджету місцевим бюджетам на здійснення заходів, спрямованих на розвиток системи охорони здоров"я у сільській місцевості у 2018 році по КПКВК 1517367</t>
  </si>
  <si>
    <t>Розпорядження ОДА від 06.11.2018 № 490 (зі змінами)</t>
  </si>
  <si>
    <t>Амбулаторія загальної практики сімейної медицини ( на 1-2 лікаря) по вул.Лесі Українки, 6в, в с.Бахмач, Бахмацького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</si>
  <si>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вул.Незалежності, в с.Журавка, Варвинського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</si>
  <si>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вул.Амосова, в с.Хоробичі, Городнянського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</si>
  <si>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вул.Центральній,4/1, в селищі Тростянець, Ічнянського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</si>
  <si>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вул.Миру,190, в с.Грем"яч, Н-Сіверського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</si>
  <si>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вул.Перемоги,2Б, в с.Киїнка, Чернігівського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</si>
  <si>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вул.Незалежності,28а, в с.Кобижча, Бобровицького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</si>
  <si>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вул.Шевченка,25, в с.Вертіївка, Ніжинського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</si>
  <si>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 в с.Високе, Борзнянського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</si>
  <si>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вул.Розумовських, в с.Лемеші, Козелецького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</si>
  <si>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вул.Кільцевій, в с.Нехаївка, Коропського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</si>
  <si>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вул.Шевченка,94, в с.Салтикова Дівиця, Куликівського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</si>
  <si>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вул.Молодіжній, в с.Стольне, Менського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</si>
  <si>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вул.Олександра Агеєва,51а, в смт Парафіївка, Ічнянського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</si>
  <si>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вул.Квітковій,19, в с. Плиски,  Борзнянського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</si>
  <si>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вул.Шлях, в с. Чорнотичі,  Сосницького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</si>
  <si>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вул.Перемоги, в с. Тур"я,  Сновського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</si>
  <si>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 в смт Холми,  Корюківського району Чернігівської області - будівництво (в т.ч.оплата проектно-вишукувальних робіт та експертизи)</t>
  </si>
  <si>
    <t>Поточний середный ремонт автомобільної дороги загального користування місцевого значення С250733 /Т-25-28/ - Жеребецьке на ділянці км 0+000 - км 2+500 (окремими дылянками)</t>
  </si>
  <si>
    <t>Перелік видатків, які у 2018 році фінансуються за рахунок іншої субвенції, наданої міськими, районними, селищними, сільськими бюджетами до загального фонду обласного бюджету та за рахунок субвенції з місцевого бюджету на формування інфраструктури ОТГ за рахунок субвенції з державного бюджету у 2018 році по КПКВК 1517367</t>
  </si>
  <si>
    <t>Станом на 17.12.2018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</si>
</sst>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24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93</v>
      </c>
      <c r="B1" s="28"/>
      <c r="C1" s="28"/>
      <c r="D1" s="28"/>
    </row>
    <row r="2" spans="1:4" ht="45.75" customHeight="1">
      <c r="A2" s="29" t="s">
        <v>73</v>
      </c>
      <c r="B2" s="29"/>
      <c r="C2" s="29"/>
      <c r="D2" s="29"/>
    </row>
    <row r="3" spans="1:5" ht="19.5" customHeight="1">
      <c r="A3" s="29" t="s">
        <v>94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6" t="s">
        <v>74</v>
      </c>
      <c r="B6" s="24">
        <v>14000</v>
      </c>
      <c r="C6" s="18">
        <v>13711.23</v>
      </c>
      <c r="D6" s="19">
        <f aca="true" t="shared" si="0" ref="D6:D23">B6-C6</f>
        <v>288.77000000000044</v>
      </c>
      <c r="E6" s="2"/>
    </row>
    <row r="7" spans="1:5" ht="56.25">
      <c r="A7" s="16" t="s">
        <v>75</v>
      </c>
      <c r="B7" s="24">
        <v>14200</v>
      </c>
      <c r="C7" s="13"/>
      <c r="D7" s="8">
        <f t="shared" si="0"/>
        <v>14200</v>
      </c>
      <c r="E7" s="2"/>
    </row>
    <row r="8" spans="1:5" ht="56.25">
      <c r="A8" s="16" t="s">
        <v>76</v>
      </c>
      <c r="B8" s="24"/>
      <c r="C8" s="13"/>
      <c r="D8" s="8">
        <f t="shared" si="0"/>
        <v>0</v>
      </c>
      <c r="E8" s="2"/>
    </row>
    <row r="9" spans="1:5" ht="56.25">
      <c r="A9" s="16" t="s">
        <v>77</v>
      </c>
      <c r="B9" s="24">
        <v>14670</v>
      </c>
      <c r="C9" s="13"/>
      <c r="D9" s="8">
        <f t="shared" si="0"/>
        <v>14670</v>
      </c>
      <c r="E9" s="2"/>
    </row>
    <row r="10" spans="1:5" ht="56.25">
      <c r="A10" s="16" t="s">
        <v>78</v>
      </c>
      <c r="B10" s="24"/>
      <c r="C10" s="13"/>
      <c r="D10" s="8">
        <f t="shared" si="0"/>
        <v>0</v>
      </c>
      <c r="E10" s="2"/>
    </row>
    <row r="11" spans="1:5" ht="56.25">
      <c r="A11" s="16" t="s">
        <v>79</v>
      </c>
      <c r="B11" s="24">
        <v>16000</v>
      </c>
      <c r="C11" s="13">
        <v>15310.86</v>
      </c>
      <c r="D11" s="8">
        <f t="shared" si="0"/>
        <v>689.1399999999994</v>
      </c>
      <c r="E11" s="2"/>
    </row>
    <row r="12" spans="1:5" ht="56.25">
      <c r="A12" s="16" t="s">
        <v>80</v>
      </c>
      <c r="B12" s="24">
        <v>435490</v>
      </c>
      <c r="C12" s="13">
        <v>14300</v>
      </c>
      <c r="D12" s="8">
        <f t="shared" si="0"/>
        <v>421190</v>
      </c>
      <c r="E12" s="2"/>
    </row>
    <row r="13" spans="1:5" ht="56.25">
      <c r="A13" s="16" t="s">
        <v>81</v>
      </c>
      <c r="B13" s="24">
        <v>15700</v>
      </c>
      <c r="C13" s="13">
        <v>15700</v>
      </c>
      <c r="D13" s="8">
        <f t="shared" si="0"/>
        <v>0</v>
      </c>
      <c r="E13" s="2"/>
    </row>
    <row r="14" spans="1:5" ht="56.25">
      <c r="A14" s="16" t="s">
        <v>82</v>
      </c>
      <c r="B14" s="24"/>
      <c r="C14" s="13"/>
      <c r="D14" s="8">
        <f t="shared" si="0"/>
        <v>0</v>
      </c>
      <c r="E14" s="2"/>
    </row>
    <row r="15" spans="1:5" ht="56.25">
      <c r="A15" s="16" t="s">
        <v>83</v>
      </c>
      <c r="B15" s="24"/>
      <c r="C15" s="13"/>
      <c r="D15" s="8">
        <f t="shared" si="0"/>
        <v>0</v>
      </c>
      <c r="E15" s="2"/>
    </row>
    <row r="16" spans="1:5" ht="56.25">
      <c r="A16" s="16" t="s">
        <v>84</v>
      </c>
      <c r="B16" s="24">
        <v>14000</v>
      </c>
      <c r="C16" s="13"/>
      <c r="D16" s="8">
        <f t="shared" si="0"/>
        <v>14000</v>
      </c>
      <c r="E16" s="2"/>
    </row>
    <row r="17" spans="1:5" ht="56.25">
      <c r="A17" s="16" t="s">
        <v>85</v>
      </c>
      <c r="B17" s="24"/>
      <c r="C17" s="13"/>
      <c r="D17" s="8">
        <f t="shared" si="0"/>
        <v>0</v>
      </c>
      <c r="E17" s="2"/>
    </row>
    <row r="18" spans="1:5" ht="56.25">
      <c r="A18" s="16" t="s">
        <v>86</v>
      </c>
      <c r="B18" s="24">
        <f>5329.87+12470.13+6.89</f>
        <v>17806.89</v>
      </c>
      <c r="C18" s="13">
        <v>5329.87</v>
      </c>
      <c r="D18" s="8">
        <f t="shared" si="0"/>
        <v>12477.02</v>
      </c>
      <c r="E18" s="2"/>
    </row>
    <row r="19" spans="1:5" ht="56.25">
      <c r="A19" s="16" t="s">
        <v>87</v>
      </c>
      <c r="B19" s="24">
        <f>631540+4070</f>
        <v>635610</v>
      </c>
      <c r="C19" s="13">
        <v>4070</v>
      </c>
      <c r="D19" s="8">
        <f t="shared" si="0"/>
        <v>631540</v>
      </c>
      <c r="E19" s="2"/>
    </row>
    <row r="20" spans="1:5" ht="56.25">
      <c r="A20" s="16" t="s">
        <v>88</v>
      </c>
      <c r="B20" s="24"/>
      <c r="C20" s="13"/>
      <c r="D20" s="8">
        <f t="shared" si="0"/>
        <v>0</v>
      </c>
      <c r="E20" s="2"/>
    </row>
    <row r="21" spans="1:5" ht="56.25">
      <c r="A21" s="16" t="s">
        <v>89</v>
      </c>
      <c r="B21" s="24"/>
      <c r="C21" s="13"/>
      <c r="D21" s="8">
        <f t="shared" si="0"/>
        <v>0</v>
      </c>
      <c r="E21" s="2"/>
    </row>
    <row r="22" spans="1:5" ht="56.25">
      <c r="A22" s="16" t="s">
        <v>90</v>
      </c>
      <c r="B22" s="24">
        <v>435490</v>
      </c>
      <c r="C22" s="13">
        <v>13400</v>
      </c>
      <c r="D22" s="8">
        <f t="shared" si="0"/>
        <v>422090</v>
      </c>
      <c r="E22" s="2"/>
    </row>
    <row r="23" spans="1:5" ht="56.25">
      <c r="A23" s="16" t="s">
        <v>91</v>
      </c>
      <c r="B23" s="25"/>
      <c r="C23" s="13"/>
      <c r="D23" s="8">
        <f t="shared" si="0"/>
        <v>0</v>
      </c>
      <c r="E23" s="2"/>
    </row>
    <row r="24" spans="1:4" ht="17.25" customHeight="1">
      <c r="A24" s="4" t="s">
        <v>4</v>
      </c>
      <c r="B24" s="3">
        <f>SUM(B6:B23)</f>
        <v>1612966.8900000001</v>
      </c>
      <c r="C24" s="3">
        <f>SUM(C6:C23)</f>
        <v>81821.95999999999</v>
      </c>
      <c r="D24" s="3">
        <f>SUM(D6:D23)</f>
        <v>1531144.93</v>
      </c>
    </row>
    <row r="25" spans="1:4" ht="12.75">
      <c r="A25" s="1"/>
      <c r="B25" s="5"/>
      <c r="C25" s="26"/>
      <c r="D25" s="26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25</v>
      </c>
      <c r="B1" s="32"/>
      <c r="C1" s="32"/>
      <c r="D1" s="32"/>
    </row>
    <row r="2" spans="1:4" ht="29.25" customHeight="1">
      <c r="A2" s="36" t="s">
        <v>26</v>
      </c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16</v>
      </c>
      <c r="B1" s="32"/>
      <c r="C1" s="32"/>
      <c r="D1" s="32"/>
    </row>
    <row r="2" spans="1:4" ht="29.25" customHeight="1">
      <c r="A2" s="36" t="s">
        <v>17</v>
      </c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38</v>
      </c>
      <c r="B1" s="32"/>
      <c r="C1" s="32"/>
      <c r="D1" s="32"/>
    </row>
    <row r="2" spans="1:4" ht="17.25" customHeight="1">
      <c r="A2" s="36"/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1102530</v>
      </c>
      <c r="C6" s="15">
        <v>1102529.53</v>
      </c>
      <c r="D6" s="15">
        <f>B6-C6</f>
        <v>0.4699999999720603</v>
      </c>
    </row>
    <row r="7" spans="1:4" ht="22.5">
      <c r="A7" s="20" t="s">
        <v>40</v>
      </c>
      <c r="B7" s="15">
        <v>342088</v>
      </c>
      <c r="C7" s="15">
        <v>319477</v>
      </c>
      <c r="D7" s="15">
        <f>B7-C7</f>
        <v>22611</v>
      </c>
    </row>
    <row r="8" spans="1:4" ht="17.25" customHeight="1">
      <c r="A8" s="4" t="s">
        <v>4</v>
      </c>
      <c r="B8" s="3">
        <f>SUM(B6:B7)</f>
        <v>1444618</v>
      </c>
      <c r="C8" s="3">
        <f>SUM(C6:C7)</f>
        <v>1422006.53</v>
      </c>
      <c r="D8" s="3">
        <f>SUM(D6:D7)</f>
        <v>22611.469999999972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2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15</v>
      </c>
      <c r="B1" s="32"/>
      <c r="C1" s="32"/>
      <c r="D1" s="32"/>
    </row>
    <row r="2" spans="1:4" ht="17.25" customHeight="1">
      <c r="A2" s="36"/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16" t="s">
        <v>54</v>
      </c>
      <c r="B6" s="10">
        <v>121436.16</v>
      </c>
      <c r="C6" s="10">
        <v>121436</v>
      </c>
      <c r="D6" s="15">
        <f>B6-C6</f>
        <v>0.16000000000349246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121436.16</v>
      </c>
      <c r="C8" s="3">
        <f>SUM(C6:C7)</f>
        <v>121436</v>
      </c>
      <c r="D8" s="3">
        <f>SUM(D6:D7)</f>
        <v>0.16000000000349246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15</v>
      </c>
      <c r="B1" s="32"/>
      <c r="C1" s="32"/>
      <c r="D1" s="32"/>
    </row>
    <row r="2" spans="1:4" ht="17.25" customHeight="1">
      <c r="A2" s="36"/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16" t="s">
        <v>55</v>
      </c>
      <c r="B6" s="10">
        <v>201753</v>
      </c>
      <c r="C6" s="10">
        <v>201753</v>
      </c>
      <c r="D6" s="15">
        <f>B6-C6</f>
        <v>0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201753</v>
      </c>
      <c r="C8" s="3">
        <f>SUM(C6:C7)</f>
        <v>201753</v>
      </c>
      <c r="D8" s="3">
        <f>SUM(D6:D7)</f>
        <v>0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15</v>
      </c>
      <c r="B1" s="32"/>
      <c r="C1" s="32"/>
      <c r="D1" s="32"/>
    </row>
    <row r="2" spans="1:4" ht="17.25" customHeight="1">
      <c r="A2" s="36"/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1780054.26</v>
      </c>
      <c r="C6" s="10">
        <v>1561884.62</v>
      </c>
      <c r="D6" s="15">
        <f aca="true" t="shared" si="0" ref="D6:D11">B6-C6</f>
        <v>218169.6399999999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56.25" customHeight="1">
      <c r="A8" s="16" t="s">
        <v>44</v>
      </c>
      <c r="B8" s="10">
        <v>0</v>
      </c>
      <c r="C8" s="10"/>
      <c r="D8" s="15">
        <f t="shared" si="0"/>
        <v>0</v>
      </c>
    </row>
    <row r="9" spans="1:4" ht="45">
      <c r="A9" s="16" t="s">
        <v>45</v>
      </c>
      <c r="B9" s="21">
        <v>1503774.76</v>
      </c>
      <c r="C9" s="10">
        <v>1234574</v>
      </c>
      <c r="D9" s="15">
        <f t="shared" si="0"/>
        <v>269200.76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3283829.02</v>
      </c>
      <c r="C12" s="3">
        <f>SUM(C11:C11)</f>
        <v>0</v>
      </c>
      <c r="D12" s="3">
        <f>SUM(D6:D11)</f>
        <v>487370.3999999999</v>
      </c>
    </row>
    <row r="13" spans="1:4" ht="12.75">
      <c r="A13" s="1"/>
      <c r="B13" s="5"/>
      <c r="C13" s="26"/>
      <c r="D13" s="26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42</v>
      </c>
      <c r="B1" s="32"/>
      <c r="C1" s="32"/>
      <c r="D1" s="32"/>
    </row>
    <row r="2" spans="1:4" ht="17.25" customHeight="1">
      <c r="A2" s="36"/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28388038</v>
      </c>
      <c r="C6" s="15">
        <v>13923229.08</v>
      </c>
      <c r="D6" s="15">
        <f>B6-C6</f>
        <v>14464808.92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0</v>
      </c>
      <c r="C8" s="15">
        <v>0</v>
      </c>
      <c r="D8" s="15">
        <f t="shared" si="0"/>
        <v>0</v>
      </c>
    </row>
    <row r="9" spans="1:4" ht="45">
      <c r="A9" s="16" t="s">
        <v>45</v>
      </c>
      <c r="B9" s="15">
        <v>4609583</v>
      </c>
      <c r="C9" s="15">
        <v>3773494.46</v>
      </c>
      <c r="D9" s="15">
        <f t="shared" si="0"/>
        <v>836088.54</v>
      </c>
    </row>
    <row r="10" spans="1:4" ht="78.75">
      <c r="A10" s="16" t="s">
        <v>46</v>
      </c>
      <c r="B10" s="15"/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1092925</v>
      </c>
      <c r="D11" s="15">
        <f t="shared" si="0"/>
        <v>3702948</v>
      </c>
    </row>
    <row r="12" spans="1:4" ht="33.75">
      <c r="A12" s="16" t="s">
        <v>55</v>
      </c>
      <c r="B12" s="10">
        <v>3243529</v>
      </c>
      <c r="C12" s="15">
        <v>952239</v>
      </c>
      <c r="D12" s="15">
        <f t="shared" si="0"/>
        <v>2291290</v>
      </c>
    </row>
    <row r="13" spans="1:4" ht="22.5">
      <c r="A13" s="16" t="s">
        <v>56</v>
      </c>
      <c r="B13" s="10">
        <v>407442</v>
      </c>
      <c r="C13" s="15">
        <v>0</v>
      </c>
      <c r="D13" s="15">
        <f t="shared" si="0"/>
        <v>407442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41444465</v>
      </c>
      <c r="C15" s="3">
        <f>SUM(C6:C14)</f>
        <v>19741887.54</v>
      </c>
      <c r="D15" s="3">
        <f>SUM(D6:D14)</f>
        <v>21702577.46</v>
      </c>
    </row>
    <row r="16" spans="1:4" ht="12.75">
      <c r="A16" s="1"/>
      <c r="B16" s="5"/>
      <c r="C16" s="26"/>
      <c r="D16" s="26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50</v>
      </c>
      <c r="B1" s="32"/>
      <c r="C1" s="32"/>
      <c r="D1" s="32"/>
    </row>
    <row r="2" spans="1:4" ht="29.25" customHeight="1">
      <c r="A2" s="36" t="s">
        <v>51</v>
      </c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57</v>
      </c>
      <c r="B1" s="32"/>
      <c r="C1" s="32"/>
      <c r="D1" s="32"/>
    </row>
    <row r="2" spans="1:4" ht="29.25" customHeight="1">
      <c r="A2" s="36" t="s">
        <v>58</v>
      </c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45">
      <c r="A6" s="16" t="s">
        <v>59</v>
      </c>
      <c r="B6" s="7">
        <v>240000</v>
      </c>
      <c r="C6" s="7">
        <v>240000</v>
      </c>
      <c r="D6" s="8">
        <f>B6-C6</f>
        <v>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240000</v>
      </c>
      <c r="C8" s="3">
        <f>SUM(C6:C7)</f>
        <v>240000</v>
      </c>
      <c r="D8" s="3">
        <f>SUM(D6:D7)</f>
        <v>0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53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71</v>
      </c>
      <c r="B1" s="32"/>
      <c r="C1" s="32"/>
      <c r="D1" s="32"/>
    </row>
    <row r="2" spans="1:4" ht="29.25" customHeight="1">
      <c r="A2" s="36" t="s">
        <v>66</v>
      </c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90">
      <c r="A6" s="16" t="s">
        <v>67</v>
      </c>
      <c r="B6" s="7">
        <v>149900</v>
      </c>
      <c r="C6" s="7">
        <v>149900</v>
      </c>
      <c r="D6" s="8">
        <f>B6-C6</f>
        <v>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149900</v>
      </c>
      <c r="C8" s="3">
        <f>SUM(C6:C7)</f>
        <v>149900</v>
      </c>
      <c r="D8" s="3">
        <f>SUM(D6:D7)</f>
        <v>0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5"/>
  <dimension ref="A1:E31"/>
  <sheetViews>
    <sheetView view="pageBreakPreview" zoomScaleSheetLayoutView="100" workbookViewId="0" topLeftCell="A1">
      <pane ySplit="5" topLeftCell="BM2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72</v>
      </c>
      <c r="B1" s="28"/>
      <c r="C1" s="28"/>
      <c r="D1" s="28"/>
    </row>
    <row r="2" spans="1:4" ht="45.75" customHeight="1">
      <c r="A2" s="29" t="s">
        <v>73</v>
      </c>
      <c r="B2" s="29"/>
      <c r="C2" s="29"/>
      <c r="D2" s="29"/>
    </row>
    <row r="3" spans="1:5" ht="19.5" customHeight="1">
      <c r="A3" s="29" t="s">
        <v>94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6" t="s">
        <v>74</v>
      </c>
      <c r="B6" s="24">
        <v>123288.77</v>
      </c>
      <c r="C6" s="18">
        <v>123288.77</v>
      </c>
      <c r="D6" s="19">
        <f>B6-C6</f>
        <v>0</v>
      </c>
      <c r="E6" s="2"/>
    </row>
    <row r="7" spans="1:5" ht="56.25">
      <c r="A7" s="16" t="s">
        <v>75</v>
      </c>
      <c r="B7" s="24">
        <f>38250+89550</f>
        <v>127800</v>
      </c>
      <c r="C7" s="13"/>
      <c r="D7" s="8">
        <f>B7-C7</f>
        <v>127800</v>
      </c>
      <c r="E7" s="2"/>
    </row>
    <row r="8" spans="1:5" ht="56.25">
      <c r="A8" s="16" t="s">
        <v>76</v>
      </c>
      <c r="B8" s="24"/>
      <c r="C8" s="13"/>
      <c r="D8" s="8">
        <f aca="true" t="shared" si="0" ref="D8:D23">B8-C8</f>
        <v>0</v>
      </c>
      <c r="E8" s="2"/>
    </row>
    <row r="9" spans="1:5" ht="56.25">
      <c r="A9" s="16" t="s">
        <v>77</v>
      </c>
      <c r="B9" s="24">
        <f>37170+87030</f>
        <v>124200</v>
      </c>
      <c r="C9" s="13"/>
      <c r="D9" s="8">
        <f t="shared" si="0"/>
        <v>124200</v>
      </c>
      <c r="E9" s="2"/>
    </row>
    <row r="10" spans="1:5" ht="56.25">
      <c r="A10" s="16" t="s">
        <v>78</v>
      </c>
      <c r="B10" s="24"/>
      <c r="C10" s="13"/>
      <c r="D10" s="8">
        <f t="shared" si="0"/>
        <v>0</v>
      </c>
      <c r="E10" s="2"/>
    </row>
    <row r="11" spans="1:5" ht="56.25">
      <c r="A11" s="16" t="s">
        <v>79</v>
      </c>
      <c r="B11" s="24">
        <v>137689.14</v>
      </c>
      <c r="C11" s="13">
        <v>137689.14</v>
      </c>
      <c r="D11" s="8">
        <f t="shared" si="0"/>
        <v>0</v>
      </c>
      <c r="E11" s="2"/>
    </row>
    <row r="12" spans="1:5" ht="56.25">
      <c r="A12" s="16" t="s">
        <v>80</v>
      </c>
      <c r="B12" s="24">
        <v>128700</v>
      </c>
      <c r="C12" s="13">
        <v>128700</v>
      </c>
      <c r="D12" s="8">
        <f t="shared" si="0"/>
        <v>0</v>
      </c>
      <c r="E12" s="2"/>
    </row>
    <row r="13" spans="1:5" ht="56.25">
      <c r="A13" s="16" t="s">
        <v>81</v>
      </c>
      <c r="B13" s="24">
        <v>141300</v>
      </c>
      <c r="C13" s="13">
        <v>141300</v>
      </c>
      <c r="D13" s="8">
        <f t="shared" si="0"/>
        <v>0</v>
      </c>
      <c r="E13" s="2"/>
    </row>
    <row r="14" spans="1:5" ht="56.25">
      <c r="A14" s="16" t="s">
        <v>82</v>
      </c>
      <c r="B14" s="24"/>
      <c r="C14" s="13"/>
      <c r="D14" s="8">
        <f t="shared" si="0"/>
        <v>0</v>
      </c>
      <c r="E14" s="2"/>
    </row>
    <row r="15" spans="1:5" ht="56.25">
      <c r="A15" s="16" t="s">
        <v>83</v>
      </c>
      <c r="B15" s="24"/>
      <c r="C15" s="13"/>
      <c r="D15" s="8">
        <f t="shared" si="0"/>
        <v>0</v>
      </c>
      <c r="E15" s="2"/>
    </row>
    <row r="16" spans="1:5" ht="56.25">
      <c r="A16" s="16" t="s">
        <v>84</v>
      </c>
      <c r="B16" s="24">
        <f>37710+88290</f>
        <v>126000</v>
      </c>
      <c r="C16" s="13"/>
      <c r="D16" s="8">
        <f t="shared" si="0"/>
        <v>126000</v>
      </c>
      <c r="E16" s="2"/>
    </row>
    <row r="17" spans="1:5" ht="56.25">
      <c r="A17" s="16" t="s">
        <v>85</v>
      </c>
      <c r="B17" s="24">
        <v>121500</v>
      </c>
      <c r="C17" s="13"/>
      <c r="D17" s="8">
        <f t="shared" si="0"/>
        <v>121500</v>
      </c>
      <c r="E17" s="2"/>
    </row>
    <row r="18" spans="1:5" ht="56.25">
      <c r="A18" s="16" t="s">
        <v>86</v>
      </c>
      <c r="B18" s="24">
        <f>38370.13+89822.98</f>
        <v>128193.10999999999</v>
      </c>
      <c r="C18" s="13">
        <v>38370.13</v>
      </c>
      <c r="D18" s="8">
        <f t="shared" si="0"/>
        <v>89822.97999999998</v>
      </c>
      <c r="E18" s="2"/>
    </row>
    <row r="19" spans="1:5" ht="56.25">
      <c r="A19" s="16" t="s">
        <v>87</v>
      </c>
      <c r="B19" s="24">
        <f>36630+85770</f>
        <v>122400</v>
      </c>
      <c r="C19" s="13">
        <v>36630</v>
      </c>
      <c r="D19" s="8">
        <f t="shared" si="0"/>
        <v>85770</v>
      </c>
      <c r="E19" s="2"/>
    </row>
    <row r="20" spans="1:5" ht="56.25">
      <c r="A20" s="16" t="s">
        <v>88</v>
      </c>
      <c r="B20" s="24"/>
      <c r="C20" s="13"/>
      <c r="D20" s="8">
        <f t="shared" si="0"/>
        <v>0</v>
      </c>
      <c r="E20" s="2"/>
    </row>
    <row r="21" spans="1:5" ht="56.25">
      <c r="A21" s="16" t="s">
        <v>89</v>
      </c>
      <c r="B21" s="24">
        <v>127800</v>
      </c>
      <c r="C21" s="13"/>
      <c r="D21" s="8">
        <f t="shared" si="0"/>
        <v>127800</v>
      </c>
      <c r="E21" s="2"/>
    </row>
    <row r="22" spans="1:5" ht="56.25">
      <c r="A22" s="16" t="s">
        <v>90</v>
      </c>
      <c r="B22" s="24">
        <v>120600</v>
      </c>
      <c r="C22" s="13">
        <v>120600</v>
      </c>
      <c r="D22" s="8">
        <f t="shared" si="0"/>
        <v>0</v>
      </c>
      <c r="E22" s="2"/>
    </row>
    <row r="23" spans="1:5" ht="56.25">
      <c r="A23" s="16" t="s">
        <v>91</v>
      </c>
      <c r="B23" s="25">
        <f>39060+91440</f>
        <v>130500</v>
      </c>
      <c r="C23" s="13"/>
      <c r="D23" s="8">
        <f t="shared" si="0"/>
        <v>130500</v>
      </c>
      <c r="E23" s="2"/>
    </row>
    <row r="24" spans="1:4" ht="17.25" customHeight="1">
      <c r="A24" s="4" t="s">
        <v>4</v>
      </c>
      <c r="B24" s="3">
        <f>SUM(B6:B23)</f>
        <v>1659971.02</v>
      </c>
      <c r="C24" s="3">
        <f>SUM(C6:C23)</f>
        <v>726578.04</v>
      </c>
      <c r="D24" s="3">
        <f>SUM(D6:D23)</f>
        <v>933392.98</v>
      </c>
    </row>
    <row r="25" spans="1:4" ht="12.75">
      <c r="A25" s="1"/>
      <c r="B25" s="5"/>
      <c r="C25" s="26"/>
      <c r="D25" s="26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32" t="s">
        <v>22</v>
      </c>
      <c r="B1" s="32"/>
      <c r="C1" s="32"/>
      <c r="D1" s="32"/>
    </row>
    <row r="2" spans="1:4" ht="30.75" customHeight="1">
      <c r="A2" s="34" t="s">
        <v>23</v>
      </c>
      <c r="B2" s="34"/>
      <c r="C2" s="34"/>
      <c r="D2" s="34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59999.84</v>
      </c>
      <c r="D6" s="8">
        <f>B6-C6</f>
        <v>0.16000000000349246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57935.37</v>
      </c>
      <c r="D8" s="8">
        <f>B8-C8</f>
        <v>2064.6299999999974</v>
      </c>
      <c r="E8" s="2"/>
    </row>
    <row r="9" spans="1:4" ht="45">
      <c r="A9" s="16" t="s">
        <v>24</v>
      </c>
      <c r="B9" s="14">
        <v>44224.34</v>
      </c>
      <c r="C9" s="13">
        <v>26239.73</v>
      </c>
      <c r="D9" s="8">
        <f>B9-C9</f>
        <v>17984.609999999997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144174.94</v>
      </c>
      <c r="D10" s="3">
        <f>SUM(D6:D9)</f>
        <v>30889.42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20</v>
      </c>
      <c r="B1" s="28"/>
      <c r="C1" s="28"/>
      <c r="D1" s="28"/>
    </row>
    <row r="2" spans="1:4" ht="45.75" customHeight="1">
      <c r="A2" s="29" t="s">
        <v>21</v>
      </c>
      <c r="B2" s="29"/>
      <c r="C2" s="29"/>
      <c r="D2" s="29"/>
    </row>
    <row r="3" spans="1:5" ht="19.5" customHeight="1">
      <c r="A3" s="29" t="s">
        <v>94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1939998.8</v>
      </c>
      <c r="D6" s="19">
        <f>B6-C6</f>
        <v>60001.19999999995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1873243.08</v>
      </c>
      <c r="D9" s="8">
        <f>B9-C9</f>
        <v>126756.91999999993</v>
      </c>
      <c r="E9" s="2"/>
    </row>
    <row r="10" spans="1:4" ht="45">
      <c r="A10" s="16" t="s">
        <v>12</v>
      </c>
      <c r="B10" s="14">
        <v>1474920.46</v>
      </c>
      <c r="C10" s="13">
        <v>848418.24</v>
      </c>
      <c r="D10" s="8">
        <f>B10-C10</f>
        <v>626502.22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4661660.12</v>
      </c>
      <c r="D11" s="3">
        <f>SUM(D6:D10)</f>
        <v>1182462.4499999997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1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32" t="s">
        <v>61</v>
      </c>
      <c r="B1" s="32"/>
      <c r="C1" s="32"/>
      <c r="D1" s="32"/>
    </row>
    <row r="2" spans="1:4" ht="29.25" customHeight="1">
      <c r="A2" s="36"/>
      <c r="B2" s="36"/>
      <c r="C2" s="36"/>
      <c r="D2" s="36"/>
    </row>
    <row r="3" spans="1:5" ht="26.25" customHeight="1">
      <c r="A3" s="35" t="s">
        <v>94</v>
      </c>
      <c r="B3" s="35"/>
      <c r="C3" s="35"/>
      <c r="D3" s="35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5" ht="45">
      <c r="A6" s="12" t="s">
        <v>62</v>
      </c>
      <c r="B6" s="7">
        <v>894086.75</v>
      </c>
      <c r="C6" s="7">
        <v>894086.75</v>
      </c>
      <c r="D6" s="8">
        <f>B6-C6</f>
        <v>0</v>
      </c>
      <c r="E6" s="2"/>
    </row>
    <row r="7" spans="1:5" ht="33.75">
      <c r="A7" s="12" t="s">
        <v>63</v>
      </c>
      <c r="B7" s="22">
        <v>105000</v>
      </c>
      <c r="C7" s="22">
        <v>105000</v>
      </c>
      <c r="D7" s="8">
        <f>B7-C7</f>
        <v>0</v>
      </c>
      <c r="E7" s="2"/>
    </row>
    <row r="8" spans="1:5" ht="33.75">
      <c r="A8" s="12" t="s">
        <v>70</v>
      </c>
      <c r="B8" s="22">
        <v>726619.57</v>
      </c>
      <c r="C8" s="22">
        <v>726619.57</v>
      </c>
      <c r="D8" s="8">
        <f>B8-C8</f>
        <v>0</v>
      </c>
      <c r="E8" s="2"/>
    </row>
    <row r="9" spans="1:5" ht="45">
      <c r="A9" s="12" t="s">
        <v>92</v>
      </c>
      <c r="B9" s="22">
        <v>181399.57</v>
      </c>
      <c r="C9" s="22">
        <v>0</v>
      </c>
      <c r="D9" s="8">
        <f>B9-C9</f>
        <v>181399.57</v>
      </c>
      <c r="E9" s="2"/>
    </row>
    <row r="10" spans="1:4" ht="33.75">
      <c r="A10" s="12" t="s">
        <v>64</v>
      </c>
      <c r="B10" s="14">
        <f>50000+475803</f>
        <v>525803</v>
      </c>
      <c r="C10" s="13">
        <v>525803</v>
      </c>
      <c r="D10" s="8">
        <f>B10-C10</f>
        <v>0</v>
      </c>
    </row>
    <row r="11" spans="1:4" ht="17.25" customHeight="1">
      <c r="A11" s="4" t="s">
        <v>4</v>
      </c>
      <c r="B11" s="3">
        <f>SUM(B6:B10)</f>
        <v>2432908.8899999997</v>
      </c>
      <c r="C11" s="3">
        <f>SUM(C6:C10)</f>
        <v>2251509.32</v>
      </c>
      <c r="D11" s="3">
        <f>SUM(D6:D10)</f>
        <v>181399.57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0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32" t="s">
        <v>19</v>
      </c>
      <c r="B1" s="32"/>
      <c r="C1" s="32"/>
      <c r="D1" s="32"/>
    </row>
    <row r="2" spans="1:4" ht="29.25" customHeight="1">
      <c r="A2" s="36"/>
      <c r="B2" s="36"/>
      <c r="C2" s="36"/>
      <c r="D2" s="36"/>
    </row>
    <row r="3" spans="1:5" ht="26.25" customHeight="1">
      <c r="A3" s="35" t="s">
        <v>94</v>
      </c>
      <c r="B3" s="35"/>
      <c r="C3" s="35"/>
      <c r="D3" s="35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5" ht="22.5">
      <c r="A6" s="16" t="s">
        <v>18</v>
      </c>
      <c r="B6" s="7">
        <v>150199300</v>
      </c>
      <c r="C6" s="13">
        <v>145246392.25</v>
      </c>
      <c r="D6" s="8">
        <f>B6-C6</f>
        <v>4952907.75</v>
      </c>
      <c r="E6" s="2"/>
    </row>
    <row r="7" spans="1:5" ht="12.75">
      <c r="A7" s="16" t="s">
        <v>60</v>
      </c>
      <c r="B7" s="22">
        <v>13242000</v>
      </c>
      <c r="C7" s="13">
        <v>422097.48</v>
      </c>
      <c r="D7" s="8">
        <f>B7-C7</f>
        <v>12819902.52</v>
      </c>
      <c r="E7" s="2"/>
    </row>
    <row r="8" spans="1:5" ht="12.75">
      <c r="A8" s="16" t="s">
        <v>65</v>
      </c>
      <c r="B8" s="22">
        <v>528000</v>
      </c>
      <c r="C8" s="13">
        <v>0</v>
      </c>
      <c r="D8" s="8">
        <f>B8-C8</f>
        <v>528000</v>
      </c>
      <c r="E8" s="2"/>
    </row>
    <row r="9" spans="1:4" ht="12.75">
      <c r="A9" s="16" t="s">
        <v>41</v>
      </c>
      <c r="B9" s="14">
        <v>226958210.69</v>
      </c>
      <c r="C9" s="14">
        <v>219239204.16</v>
      </c>
      <c r="D9" s="8">
        <f>B9-C9</f>
        <v>7719006.530000001</v>
      </c>
    </row>
    <row r="10" spans="1:4" ht="17.25" customHeight="1">
      <c r="A10" s="4" t="s">
        <v>4</v>
      </c>
      <c r="B10" s="23">
        <f>SUM(B6:B9)</f>
        <v>390927510.69</v>
      </c>
      <c r="C10" s="23">
        <f>SUM(C6:C9)</f>
        <v>364907693.89</v>
      </c>
      <c r="D10" s="23">
        <f>SUM(D6:D9)</f>
        <v>26019816.8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8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28</v>
      </c>
      <c r="B1" s="32"/>
      <c r="C1" s="32"/>
      <c r="D1" s="32"/>
    </row>
    <row r="2" spans="1:4" ht="29.25" customHeight="1">
      <c r="A2" s="36" t="s">
        <v>26</v>
      </c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818880.51</v>
      </c>
      <c r="C7" s="13">
        <v>193898.77</v>
      </c>
      <c r="D7" s="8">
        <f t="shared" si="0"/>
        <v>624981.74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1837321.5</v>
      </c>
      <c r="C12" s="13">
        <f>508053+10267.88</f>
        <v>518320.88</v>
      </c>
      <c r="D12" s="8">
        <f t="shared" si="0"/>
        <v>1319000.62</v>
      </c>
    </row>
    <row r="13" spans="1:4" ht="45">
      <c r="A13" s="20" t="s">
        <v>36</v>
      </c>
      <c r="B13" s="7">
        <v>1047244</v>
      </c>
      <c r="C13" s="13">
        <v>247244</v>
      </c>
      <c r="D13" s="8">
        <f t="shared" si="0"/>
        <v>800000</v>
      </c>
    </row>
    <row r="14" spans="1:5" ht="22.5">
      <c r="A14" s="20" t="s">
        <v>37</v>
      </c>
      <c r="B14" s="7">
        <v>1050000</v>
      </c>
      <c r="C14" s="13">
        <v>0</v>
      </c>
      <c r="D14" s="8">
        <f t="shared" si="0"/>
        <v>1050000</v>
      </c>
      <c r="E14" s="2"/>
    </row>
    <row r="15" spans="1:4" ht="17.25" customHeight="1">
      <c r="A15" s="4" t="s">
        <v>4</v>
      </c>
      <c r="B15" s="3">
        <f>SUM(B6:B14)</f>
        <v>4929590.01</v>
      </c>
      <c r="C15" s="3">
        <f>SUM(C6:C14)</f>
        <v>1135577.99</v>
      </c>
      <c r="D15" s="3">
        <f>SUM(D6:D14)</f>
        <v>3794012.02</v>
      </c>
    </row>
    <row r="16" spans="1:4" ht="12.75">
      <c r="A16" s="1"/>
      <c r="B16" s="5"/>
      <c r="C16" s="26"/>
      <c r="D16" s="26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4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69</v>
      </c>
      <c r="B1" s="32"/>
      <c r="C1" s="32"/>
      <c r="D1" s="32"/>
    </row>
    <row r="2" spans="1:4" ht="29.25" customHeight="1">
      <c r="A2" s="36" t="s">
        <v>26</v>
      </c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45">
      <c r="A6" s="16" t="s">
        <v>68</v>
      </c>
      <c r="B6" s="7">
        <v>750000</v>
      </c>
      <c r="C6" s="7">
        <v>525000</v>
      </c>
      <c r="D6" s="8">
        <f>B6-C6</f>
        <v>225000</v>
      </c>
    </row>
    <row r="7" spans="1:5" ht="12.75">
      <c r="A7" s="16"/>
      <c r="B7" s="7"/>
      <c r="C7" s="7"/>
      <c r="D7" s="8"/>
      <c r="E7" s="2"/>
    </row>
    <row r="8" spans="1:4" ht="17.25" customHeight="1">
      <c r="A8" s="4" t="s">
        <v>4</v>
      </c>
      <c r="B8" s="3">
        <f>SUM(B6:B7)</f>
        <v>750000</v>
      </c>
      <c r="C8" s="3">
        <f>SUM(C6:C7)</f>
        <v>525000</v>
      </c>
      <c r="D8" s="3">
        <f>SUM(D6:D7)</f>
        <v>225000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49</v>
      </c>
      <c r="B1" s="32"/>
      <c r="C1" s="32"/>
      <c r="D1" s="32"/>
    </row>
    <row r="2" spans="1:4" ht="29.25" customHeight="1">
      <c r="A2" s="36" t="s">
        <v>26</v>
      </c>
      <c r="B2" s="36"/>
      <c r="C2" s="36"/>
      <c r="D2" s="36"/>
    </row>
    <row r="3" spans="1:5" ht="26.25" customHeight="1">
      <c r="A3" s="33" t="s">
        <v>94</v>
      </c>
      <c r="B3" s="33"/>
      <c r="C3" s="33"/>
      <c r="D3" s="33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1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635495.6</v>
      </c>
      <c r="C6" s="7">
        <v>234570.98</v>
      </c>
      <c r="D6" s="8">
        <f>B6-C6</f>
        <v>400924.62</v>
      </c>
    </row>
    <row r="7" spans="1:5" ht="45">
      <c r="A7" s="16" t="s">
        <v>48</v>
      </c>
      <c r="B7" s="7">
        <v>933280.4</v>
      </c>
      <c r="C7" s="7">
        <v>927328.4</v>
      </c>
      <c r="D7" s="8">
        <f>B7-C7</f>
        <v>5952</v>
      </c>
      <c r="E7" s="2"/>
    </row>
    <row r="8" spans="1:4" ht="17.25" customHeight="1">
      <c r="A8" s="4" t="s">
        <v>4</v>
      </c>
      <c r="B8" s="3">
        <f>SUM(B6:B7)</f>
        <v>1568776</v>
      </c>
      <c r="C8" s="3">
        <f>SUM(C6:C7)</f>
        <v>1161899.3800000001</v>
      </c>
      <c r="D8" s="3">
        <f>SUM(D6:D7)</f>
        <v>406876.62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2018-12-17T10:37:52Z</dcterms:modified>
  <cp:category/>
  <cp:version/>
  <cp:contentType/>
  <cp:contentStatus/>
</cp:coreProperties>
</file>